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PRIMECON\For NET\"/>
    </mc:Choice>
  </mc:AlternateContent>
  <bookViews>
    <workbookView xWindow="396" yWindow="156" windowWidth="13380" windowHeight="4248" xr2:uid="{00000000-000D-0000-FFFF-FFFF00000000}"/>
  </bookViews>
  <sheets>
    <sheet name="Estimate with 2 Cup Lock" sheetId="6" r:id="rId1"/>
    <sheet name="Sheet3" sheetId="3" r:id="rId2"/>
  </sheets>
  <definedNames>
    <definedName name="_xlnm.Print_Area" localSheetId="0">'Estimate with 2 Cup Lock'!$A$1:$G$34</definedName>
  </definedNames>
  <calcPr calcId="171027"/>
</workbook>
</file>

<file path=xl/calcChain.xml><?xml version="1.0" encoding="utf-8"?>
<calcChain xmlns="http://schemas.openxmlformats.org/spreadsheetml/2006/main">
  <c r="G4" i="6" l="1"/>
  <c r="D29" i="6"/>
  <c r="D30" i="6" s="1"/>
  <c r="F30" i="6" s="1"/>
  <c r="D28" i="6"/>
  <c r="D27" i="6"/>
  <c r="D18" i="6"/>
  <c r="D19" i="6" s="1"/>
  <c r="D22" i="6" s="1"/>
  <c r="D21" i="6" l="1"/>
  <c r="F21" i="6" s="1"/>
  <c r="F29" i="6"/>
  <c r="F28" i="6"/>
  <c r="E28" i="6"/>
  <c r="F27" i="6"/>
  <c r="D23" i="6"/>
  <c r="F23" i="6" s="1"/>
  <c r="F22" i="6"/>
  <c r="D20" i="6"/>
  <c r="F20" i="6" s="1"/>
  <c r="F19" i="6"/>
  <c r="F18" i="6"/>
  <c r="F32" i="6" l="1"/>
  <c r="G32" i="6" s="1"/>
  <c r="D24" i="6"/>
  <c r="F24" i="6" s="1"/>
  <c r="F26" i="6" s="1"/>
  <c r="G26" i="6" s="1"/>
  <c r="F34" i="6" l="1"/>
  <c r="G3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 Akhtar Khan Kakar</author>
  </authors>
  <commentList>
    <comment ref="C4" authorId="0" shapeId="0" xr:uid="{48312B59-D842-4365-9FA6-C06488BE0BB2}">
      <text>
        <r>
          <rPr>
            <sz val="9"/>
            <color indexed="81"/>
            <rFont val="Tahoma"/>
            <family val="2"/>
          </rPr>
          <t xml:space="preserve">M. Akhtar Khan Kakar
Cell-0092-321-7934362
Password=pink
Put the required area.
</t>
        </r>
      </text>
    </comment>
    <comment ref="E18" authorId="0" shapeId="0" xr:uid="{69C25D2A-17BE-4EAE-BFAD-CC30982225FB}">
      <text>
        <r>
          <rPr>
            <sz val="9"/>
            <color indexed="81"/>
            <rFont val="Tahoma"/>
            <family val="2"/>
          </rPr>
          <t xml:space="preserve">M. Akhtar Khan Kakar
Cell-0092-321-7934362
Password=pink
Put the markete rates.
</t>
        </r>
      </text>
    </comment>
  </commentList>
</comments>
</file>

<file path=xl/sharedStrings.xml><?xml version="1.0" encoding="utf-8"?>
<sst xmlns="http://schemas.openxmlformats.org/spreadsheetml/2006/main" count="47" uniqueCount="38">
  <si>
    <t>S.#</t>
  </si>
  <si>
    <t>Description</t>
  </si>
  <si>
    <t>Unit</t>
  </si>
  <si>
    <t>Qty</t>
  </si>
  <si>
    <t>Rate</t>
  </si>
  <si>
    <t>Amount Rs</t>
  </si>
  <si>
    <t>A</t>
  </si>
  <si>
    <t>MATERIAL</t>
  </si>
  <si>
    <t>Kg</t>
  </si>
  <si>
    <t>Rft</t>
  </si>
  <si>
    <t>No.</t>
  </si>
  <si>
    <t>Remarks</t>
  </si>
  <si>
    <t>Paint</t>
  </si>
  <si>
    <t>Nos.</t>
  </si>
  <si>
    <t>2kg/Rft</t>
  </si>
  <si>
    <t>Rs</t>
  </si>
  <si>
    <t>Rs.</t>
  </si>
  <si>
    <t xml:space="preserve">SUB TOTAL "A" </t>
  </si>
  <si>
    <t xml:space="preserve">SUB TOTAL "B" </t>
  </si>
  <si>
    <t>Sft</t>
  </si>
  <si>
    <t>Project:-</t>
  </si>
  <si>
    <t>Standard (2 Cup  Casting)</t>
  </si>
  <si>
    <t>Ledger (2 Lock Casting)</t>
  </si>
  <si>
    <t>Jacks 18'' Long</t>
  </si>
  <si>
    <t>ESTIMATE OF CUP LOCK SHUTTERING</t>
  </si>
  <si>
    <t>FOLDING MATERIAL</t>
  </si>
  <si>
    <t>M/S. Girder   4''x7"x12' Long ,   4' Center to Center</t>
  </si>
  <si>
    <t>Ply Wood   Size=4'x8'=32 Sft</t>
  </si>
  <si>
    <t>G. Total  (A+B) for Base Area Given</t>
  </si>
  <si>
    <t xml:space="preserve">Pipe for Standard 1.5'' Dia = 8'  Long </t>
  </si>
  <si>
    <t xml:space="preserve">Pipe for Ledger 1.5'' Dia= 3.75' Long </t>
  </si>
  <si>
    <t>Pipe 2" Dia @2 Kg/Rft</t>
  </si>
  <si>
    <t xml:space="preserve">Date: </t>
  </si>
  <si>
    <r>
      <t xml:space="preserve">Misc. Tap 2" </t>
    </r>
    <r>
      <rPr>
        <sz val="8"/>
        <color theme="1"/>
        <rFont val="Calibri"/>
        <family val="2"/>
        <scheme val="minor"/>
      </rPr>
      <t>(24' Long for Each Ply. Each tap roll length=75 Rft)</t>
    </r>
  </si>
  <si>
    <t>Purlin 14 SWG- 8' Long  @ 15" C/C with soft Wood</t>
  </si>
  <si>
    <t xml:space="preserve">Base Area=  </t>
  </si>
  <si>
    <t>0092-321-7934362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</si>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</sst>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BankGothic Lt BT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indexed="64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double">
        <color indexed="64"/>
      </right>
      <top/>
      <bottom style="thin">
        <color rgb="FF7F7F7F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6" borderId="3" applyNumberFormat="0" applyAlignment="0" applyProtection="0"/>
    <xf numFmtId="0" fontId="5" fillId="7" borderId="4" applyNumberFormat="0" applyAlignment="0" applyProtection="0"/>
  </cellStyleXfs>
  <cellXfs count="68">
    <xf numFmtId="0" fontId="0" fillId="0" borderId="0" xfId="0"/>
    <xf numFmtId="164" fontId="0" fillId="0" borderId="0" xfId="1" applyNumberFormat="1" applyFont="1"/>
    <xf numFmtId="43" fontId="0" fillId="0" borderId="1" xfId="1" applyFont="1" applyBorder="1" applyAlignment="1">
      <alignment horizontal="right"/>
    </xf>
    <xf numFmtId="164" fontId="0" fillId="3" borderId="1" xfId="1" applyNumberFormat="1" applyFont="1" applyFill="1" applyBorder="1" applyAlignment="1"/>
    <xf numFmtId="0" fontId="2" fillId="5" borderId="1" xfId="0" applyFont="1" applyFill="1" applyBorder="1" applyAlignment="1">
      <alignment horizontal="center"/>
    </xf>
    <xf numFmtId="164" fontId="0" fillId="0" borderId="1" xfId="1" applyNumberFormat="1" applyFont="1" applyBorder="1" applyAlignment="1"/>
    <xf numFmtId="0" fontId="2" fillId="5" borderId="1" xfId="0" applyFont="1" applyFill="1" applyBorder="1" applyAlignment="1"/>
    <xf numFmtId="164" fontId="2" fillId="5" borderId="1" xfId="1" applyNumberFormat="1" applyFont="1" applyFill="1" applyBorder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3" borderId="0" xfId="0" applyFont="1" applyFill="1"/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/>
    <xf numFmtId="0" fontId="0" fillId="0" borderId="0" xfId="0" applyFont="1" applyAlignment="1">
      <alignment vertical="center"/>
    </xf>
    <xf numFmtId="0" fontId="0" fillId="0" borderId="1" xfId="0" applyFont="1" applyFill="1" applyBorder="1" applyAlignment="1"/>
    <xf numFmtId="164" fontId="0" fillId="0" borderId="0" xfId="0" applyNumberFormat="1" applyFont="1" applyAlignment="1">
      <alignment vertical="center"/>
    </xf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6" fillId="2" borderId="1" xfId="0" applyFont="1" applyFill="1" applyBorder="1" applyAlignme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0" fillId="0" borderId="8" xfId="0" applyFont="1" applyBorder="1"/>
    <xf numFmtId="0" fontId="3" fillId="0" borderId="0" xfId="0" applyFont="1" applyBorder="1" applyAlignment="1"/>
    <xf numFmtId="0" fontId="0" fillId="0" borderId="8" xfId="0" applyFont="1" applyBorder="1" applyAlignment="1"/>
    <xf numFmtId="0" fontId="5" fillId="8" borderId="10" xfId="3" applyFill="1" applyBorder="1" applyAlignment="1">
      <alignment horizontal="center" vertical="center"/>
    </xf>
    <xf numFmtId="0" fontId="5" fillId="8" borderId="4" xfId="3" applyFill="1" applyBorder="1" applyAlignment="1">
      <alignment horizontal="center" vertical="center"/>
    </xf>
    <xf numFmtId="164" fontId="5" fillId="8" borderId="4" xfId="3" applyNumberFormat="1" applyFill="1" applyBorder="1" applyAlignment="1">
      <alignment horizontal="center" vertical="center"/>
    </xf>
    <xf numFmtId="0" fontId="5" fillId="8" borderId="11" xfId="3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0" fillId="3" borderId="13" xfId="0" applyFont="1" applyFill="1" applyBorder="1" applyAlignment="1"/>
    <xf numFmtId="0" fontId="0" fillId="0" borderId="12" xfId="0" applyFont="1" applyBorder="1" applyAlignment="1">
      <alignment horizontal="center"/>
    </xf>
    <xf numFmtId="0" fontId="5" fillId="7" borderId="4" xfId="3" applyFont="1" applyBorder="1" applyAlignment="1">
      <alignment horizontal="left" indent="1"/>
    </xf>
    <xf numFmtId="164" fontId="0" fillId="3" borderId="13" xfId="1" applyNumberFormat="1" applyFont="1" applyFill="1" applyBorder="1" applyAlignment="1"/>
    <xf numFmtId="164" fontId="0" fillId="3" borderId="13" xfId="1" applyNumberFormat="1" applyFont="1" applyFill="1" applyBorder="1" applyAlignment="1">
      <alignment vertical="justify"/>
    </xf>
    <xf numFmtId="0" fontId="0" fillId="5" borderId="12" xfId="0" applyFont="1" applyFill="1" applyBorder="1" applyAlignment="1">
      <alignment horizontal="center"/>
    </xf>
    <xf numFmtId="164" fontId="0" fillId="3" borderId="13" xfId="1" applyNumberFormat="1" applyFont="1" applyFill="1" applyBorder="1" applyAlignment="1">
      <alignment horizontal="center"/>
    </xf>
    <xf numFmtId="0" fontId="0" fillId="0" borderId="12" xfId="0" applyFont="1" applyBorder="1" applyAlignment="1"/>
    <xf numFmtId="0" fontId="0" fillId="5" borderId="12" xfId="0" applyFont="1" applyFill="1" applyBorder="1" applyAlignment="1"/>
    <xf numFmtId="0" fontId="0" fillId="0" borderId="2" xfId="0" applyFont="1" applyBorder="1" applyAlignment="1">
      <alignment horizontal="left" indent="1"/>
    </xf>
    <xf numFmtId="0" fontId="7" fillId="9" borderId="14" xfId="0" applyFont="1" applyFill="1" applyBorder="1" applyAlignment="1"/>
    <xf numFmtId="0" fontId="7" fillId="9" borderId="15" xfId="0" applyFont="1" applyFill="1" applyBorder="1" applyAlignment="1"/>
    <xf numFmtId="0" fontId="7" fillId="9" borderId="15" xfId="0" applyFont="1" applyFill="1" applyBorder="1" applyAlignment="1">
      <alignment horizontal="center"/>
    </xf>
    <xf numFmtId="0" fontId="7" fillId="9" borderId="15" xfId="0" applyFont="1" applyFill="1" applyBorder="1" applyAlignment="1">
      <alignment horizontal="right"/>
    </xf>
    <xf numFmtId="164" fontId="7" fillId="9" borderId="15" xfId="1" applyNumberFormat="1" applyFont="1" applyFill="1" applyBorder="1" applyAlignment="1"/>
    <xf numFmtId="164" fontId="7" fillId="9" borderId="16" xfId="0" applyNumberFormat="1" applyFont="1" applyFill="1" applyBorder="1" applyAlignment="1"/>
    <xf numFmtId="164" fontId="2" fillId="4" borderId="13" xfId="1" applyNumberFormat="1" applyFont="1" applyFill="1" applyBorder="1" applyAlignment="1"/>
    <xf numFmtId="164" fontId="2" fillId="4" borderId="13" xfId="0" applyNumberFormat="1" applyFont="1" applyFill="1" applyBorder="1" applyAlignment="1"/>
    <xf numFmtId="0" fontId="4" fillId="10" borderId="20" xfId="2" applyFill="1" applyBorder="1" applyAlignment="1">
      <alignment horizontal="center"/>
    </xf>
    <xf numFmtId="22" fontId="0" fillId="10" borderId="9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right" indent="1"/>
    </xf>
    <xf numFmtId="0" fontId="0" fillId="0" borderId="1" xfId="0" applyFont="1" applyBorder="1" applyAlignment="1">
      <alignment horizontal="right" indent="1"/>
    </xf>
    <xf numFmtId="165" fontId="0" fillId="3" borderId="13" xfId="1" applyNumberFormat="1" applyFont="1" applyFill="1" applyBorder="1" applyAlignment="1"/>
    <xf numFmtId="0" fontId="12" fillId="0" borderId="2" xfId="0" applyFont="1" applyBorder="1" applyAlignment="1">
      <alignment horizontal="right" vertical="center"/>
    </xf>
    <xf numFmtId="1" fontId="0" fillId="0" borderId="0" xfId="0" applyNumberFormat="1" applyFont="1" applyAlignment="1"/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164" fontId="2" fillId="11" borderId="2" xfId="1" applyNumberFormat="1" applyFont="1" applyFill="1" applyBorder="1" applyAlignment="1">
      <alignment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</cellXfs>
  <cellStyles count="4">
    <cellStyle name="Calculation" xfId="2" builtinId="22"/>
    <cellStyle name="Check Cell" xfId="3" builtinId="23"/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25400</xdr:rowOff>
    </xdr:from>
    <xdr:to>
      <xdr:col>1</xdr:col>
      <xdr:colOff>1930400</xdr:colOff>
      <xdr:row>1</xdr:row>
      <xdr:rowOff>220472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5BBEF38-C1E8-4929-AF4D-10DC140CA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25400"/>
          <a:ext cx="2138680" cy="423672"/>
        </a:xfrm>
        <a:prstGeom prst="rect">
          <a:avLst/>
        </a:prstGeom>
      </xdr:spPr>
    </xdr:pic>
    <xdr:clientData/>
  </xdr:twoCellAnchor>
  <xdr:twoCellAnchor editAs="oneCell">
    <xdr:from>
      <xdr:col>5</xdr:col>
      <xdr:colOff>5080</xdr:colOff>
      <xdr:row>3</xdr:row>
      <xdr:rowOff>40640</xdr:rowOff>
    </xdr:from>
    <xdr:to>
      <xdr:col>5</xdr:col>
      <xdr:colOff>208280</xdr:colOff>
      <xdr:row>3</xdr:row>
      <xdr:rowOff>162560</xdr:rowOff>
    </xdr:to>
    <xdr:pic>
      <xdr:nvPicPr>
        <xdr:cNvPr id="6" name="Graphic 5" descr="Receiver">
          <a:extLst>
            <a:ext uri="{FF2B5EF4-FFF2-40B4-BE49-F238E27FC236}">
              <a16:creationId xmlns:a16="http://schemas.microsoft.com/office/drawing/2014/main" id="{E77A5AE2-DD0C-47F7-B17B-618643DD5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2586983">
          <a:off x="4846320" y="792480"/>
          <a:ext cx="203200" cy="121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C95D5-5D08-4B5F-8B1E-13FE260A70A5}">
  <dimension ref="A1:H39"/>
  <sheetViews>
    <sheetView tabSelected="1" view="pageBreakPreview" zoomScale="150" zoomScaleNormal="100" zoomScaleSheetLayoutView="150" workbookViewId="0">
      <selection activeCell="B4" sqref="B4"/>
    </sheetView>
  </sheetViews>
  <sheetFormatPr defaultRowHeight="14.4" x14ac:dyDescent="0.3"/>
  <cols>
    <col min="1" max="1" width="4.33203125" style="8" customWidth="1"/>
    <col min="2" max="2" width="43.109375" style="8" customWidth="1"/>
    <col min="3" max="3" width="5.5546875" style="9" bestFit="1" customWidth="1"/>
    <col min="4" max="4" width="8" style="9" customWidth="1"/>
    <col min="5" max="5" width="9.5546875" style="10" customWidth="1"/>
    <col min="6" max="6" width="14" style="1" customWidth="1"/>
    <col min="7" max="7" width="16.88671875" style="11" customWidth="1"/>
    <col min="8" max="8" width="11.109375" style="8" bestFit="1" customWidth="1"/>
    <col min="9" max="16384" width="8.88671875" style="8"/>
  </cols>
  <sheetData>
    <row r="1" spans="1:7" ht="18" customHeight="1" thickTop="1" x14ac:dyDescent="0.3">
      <c r="A1" s="62"/>
      <c r="B1" s="63"/>
      <c r="C1" s="63"/>
      <c r="D1" s="63"/>
      <c r="E1" s="63"/>
      <c r="F1" s="63"/>
      <c r="G1" s="64"/>
    </row>
    <row r="2" spans="1:7" ht="19.95" customHeight="1" thickBot="1" x14ac:dyDescent="0.35">
      <c r="A2" s="65"/>
      <c r="B2" s="66"/>
      <c r="C2" s="66"/>
      <c r="D2" s="66"/>
      <c r="E2" s="66"/>
      <c r="F2" s="66"/>
      <c r="G2" s="67"/>
    </row>
    <row r="3" spans="1:7" ht="21" customHeight="1" thickTop="1" thickBot="1" x14ac:dyDescent="0.35">
      <c r="A3" s="25"/>
      <c r="B3" s="26" t="s">
        <v>20</v>
      </c>
      <c r="C3" s="58" t="s">
        <v>24</v>
      </c>
      <c r="D3" s="59"/>
      <c r="E3" s="59"/>
      <c r="F3" s="60"/>
      <c r="G3" s="51" t="s">
        <v>32</v>
      </c>
    </row>
    <row r="4" spans="1:7" s="12" customFormat="1" ht="17.399999999999999" customHeight="1" thickBot="1" x14ac:dyDescent="0.35">
      <c r="A4" s="27"/>
      <c r="B4" s="21" t="s">
        <v>35</v>
      </c>
      <c r="C4" s="61">
        <v>10000</v>
      </c>
      <c r="D4" s="61"/>
      <c r="E4" s="42" t="s">
        <v>19</v>
      </c>
      <c r="F4" s="56" t="s">
        <v>36</v>
      </c>
      <c r="G4" s="52">
        <f ca="1">NOW()</f>
        <v>43143.952933912034</v>
      </c>
    </row>
    <row r="5" spans="1:7" s="24" customFormat="1" ht="27" customHeight="1" thickTop="1" thickBot="1" x14ac:dyDescent="0.35">
      <c r="A5" s="28" t="s">
        <v>0</v>
      </c>
      <c r="B5" s="29" t="s">
        <v>1</v>
      </c>
      <c r="C5" s="29" t="s">
        <v>2</v>
      </c>
      <c r="D5" s="29" t="s">
        <v>3</v>
      </c>
      <c r="E5" s="29" t="s">
        <v>4</v>
      </c>
      <c r="F5" s="30" t="s">
        <v>5</v>
      </c>
      <c r="G5" s="31" t="s">
        <v>11</v>
      </c>
    </row>
    <row r="6" spans="1:7" ht="35.4" hidden="1" customHeight="1" thickTop="1" x14ac:dyDescent="0.3">
      <c r="A6" s="32" t="s">
        <v>6</v>
      </c>
      <c r="B6" s="22" t="s">
        <v>7</v>
      </c>
      <c r="C6" s="13"/>
      <c r="D6" s="13"/>
      <c r="E6" s="14"/>
      <c r="F6" s="3"/>
      <c r="G6" s="33"/>
    </row>
    <row r="7" spans="1:7" s="16" customFormat="1" ht="35.4" hidden="1" customHeight="1" x14ac:dyDescent="0.3">
      <c r="A7" s="34">
        <v>1</v>
      </c>
      <c r="B7" s="15"/>
      <c r="C7" s="13"/>
      <c r="D7" s="13"/>
      <c r="E7" s="14"/>
      <c r="F7" s="3"/>
      <c r="G7" s="33"/>
    </row>
    <row r="8" spans="1:7" s="16" customFormat="1" ht="35.4" hidden="1" customHeight="1" x14ac:dyDescent="0.3">
      <c r="A8" s="34">
        <v>2</v>
      </c>
      <c r="B8" s="15"/>
      <c r="C8" s="13"/>
      <c r="D8" s="13"/>
      <c r="E8" s="14"/>
      <c r="F8" s="3"/>
      <c r="G8" s="33"/>
    </row>
    <row r="9" spans="1:7" s="16" customFormat="1" ht="35.4" hidden="1" customHeight="1" x14ac:dyDescent="0.3">
      <c r="A9" s="34">
        <v>3</v>
      </c>
      <c r="B9" s="15"/>
      <c r="C9" s="13"/>
      <c r="D9" s="13"/>
      <c r="E9" s="14"/>
      <c r="F9" s="3"/>
      <c r="G9" s="33"/>
    </row>
    <row r="10" spans="1:7" s="16" customFormat="1" ht="35.4" hidden="1" customHeight="1" x14ac:dyDescent="0.3">
      <c r="A10" s="34">
        <v>4</v>
      </c>
      <c r="B10" s="15"/>
      <c r="C10" s="13"/>
      <c r="D10" s="13"/>
      <c r="E10" s="14"/>
      <c r="F10" s="3"/>
      <c r="G10" s="33"/>
    </row>
    <row r="11" spans="1:7" s="16" customFormat="1" ht="35.4" hidden="1" customHeight="1" x14ac:dyDescent="0.3">
      <c r="A11" s="34">
        <v>5</v>
      </c>
      <c r="B11" s="15"/>
      <c r="C11" s="13"/>
      <c r="D11" s="13"/>
      <c r="E11" s="14"/>
      <c r="F11" s="3"/>
      <c r="G11" s="33"/>
    </row>
    <row r="12" spans="1:7" s="16" customFormat="1" ht="35.4" hidden="1" customHeight="1" x14ac:dyDescent="0.3">
      <c r="A12" s="34">
        <v>6</v>
      </c>
      <c r="B12" s="15"/>
      <c r="C12" s="13"/>
      <c r="D12" s="13"/>
      <c r="E12" s="14"/>
      <c r="F12" s="3"/>
      <c r="G12" s="33"/>
    </row>
    <row r="13" spans="1:7" s="16" customFormat="1" ht="35.4" hidden="1" customHeight="1" x14ac:dyDescent="0.3">
      <c r="A13" s="34">
        <v>7</v>
      </c>
      <c r="B13" s="15"/>
      <c r="C13" s="13"/>
      <c r="D13" s="13"/>
      <c r="E13" s="14"/>
      <c r="F13" s="3"/>
      <c r="G13" s="33"/>
    </row>
    <row r="14" spans="1:7" s="16" customFormat="1" ht="35.4" hidden="1" customHeight="1" x14ac:dyDescent="0.3">
      <c r="A14" s="34">
        <v>8</v>
      </c>
      <c r="B14" s="17"/>
      <c r="C14" s="5"/>
      <c r="D14" s="13"/>
      <c r="E14" s="14"/>
      <c r="F14" s="3"/>
      <c r="G14" s="33"/>
    </row>
    <row r="15" spans="1:7" s="16" customFormat="1" ht="35.4" hidden="1" customHeight="1" x14ac:dyDescent="0.3">
      <c r="A15" s="34">
        <v>9</v>
      </c>
      <c r="B15" s="17"/>
      <c r="C15" s="5"/>
      <c r="D15" s="13"/>
      <c r="E15" s="14"/>
      <c r="F15" s="3"/>
      <c r="G15" s="33"/>
    </row>
    <row r="16" spans="1:7" s="16" customFormat="1" ht="35.4" hidden="1" customHeight="1" thickBot="1" x14ac:dyDescent="0.35">
      <c r="A16" s="34">
        <v>10</v>
      </c>
      <c r="B16" s="15"/>
      <c r="C16" s="13"/>
      <c r="D16" s="13"/>
      <c r="E16" s="14"/>
      <c r="F16" s="3"/>
      <c r="G16" s="33"/>
    </row>
    <row r="17" spans="1:8" s="16" customFormat="1" ht="27.75" customHeight="1" thickTop="1" thickBot="1" x14ac:dyDescent="0.35">
      <c r="A17" s="32" t="s">
        <v>6</v>
      </c>
      <c r="B17" s="35" t="s">
        <v>25</v>
      </c>
      <c r="C17" s="5"/>
      <c r="D17" s="13"/>
      <c r="E17" s="14"/>
      <c r="F17" s="3"/>
      <c r="G17" s="33"/>
    </row>
    <row r="18" spans="1:8" s="16" customFormat="1" ht="27.75" customHeight="1" thickTop="1" x14ac:dyDescent="0.3">
      <c r="A18" s="34">
        <v>1</v>
      </c>
      <c r="B18" s="15" t="s">
        <v>21</v>
      </c>
      <c r="C18" s="13" t="s">
        <v>10</v>
      </c>
      <c r="D18" s="53">
        <f>C4/16</f>
        <v>625</v>
      </c>
      <c r="E18" s="2">
        <v>400</v>
      </c>
      <c r="F18" s="3">
        <f>D18*E18</f>
        <v>250000</v>
      </c>
      <c r="G18" s="36"/>
    </row>
    <row r="19" spans="1:8" s="16" customFormat="1" ht="27.75" customHeight="1" x14ac:dyDescent="0.3">
      <c r="A19" s="34">
        <v>2</v>
      </c>
      <c r="B19" s="15" t="s">
        <v>22</v>
      </c>
      <c r="C19" s="13" t="s">
        <v>10</v>
      </c>
      <c r="D19" s="53">
        <f>D18*3.5</f>
        <v>2187.5</v>
      </c>
      <c r="E19" s="2">
        <v>140</v>
      </c>
      <c r="F19" s="3">
        <f t="shared" ref="F19:F24" si="0">D19*E19</f>
        <v>306250</v>
      </c>
      <c r="G19" s="37"/>
    </row>
    <row r="20" spans="1:8" s="16" customFormat="1" ht="27.75" customHeight="1" x14ac:dyDescent="0.3">
      <c r="A20" s="34">
        <v>3</v>
      </c>
      <c r="B20" s="15" t="s">
        <v>23</v>
      </c>
      <c r="C20" s="13" t="s">
        <v>10</v>
      </c>
      <c r="D20" s="53">
        <f>D18</f>
        <v>625</v>
      </c>
      <c r="E20" s="2">
        <v>800</v>
      </c>
      <c r="F20" s="3">
        <f t="shared" si="0"/>
        <v>500000</v>
      </c>
      <c r="G20" s="36"/>
      <c r="H20" s="18"/>
    </row>
    <row r="21" spans="1:8" s="16" customFormat="1" ht="27.75" customHeight="1" x14ac:dyDescent="0.3">
      <c r="A21" s="34">
        <v>4</v>
      </c>
      <c r="B21" s="15" t="s">
        <v>29</v>
      </c>
      <c r="C21" s="13" t="s">
        <v>9</v>
      </c>
      <c r="D21" s="53">
        <f>D18*8</f>
        <v>5000</v>
      </c>
      <c r="E21" s="2">
        <v>95</v>
      </c>
      <c r="F21" s="3">
        <f t="shared" si="0"/>
        <v>475000</v>
      </c>
      <c r="G21" s="36"/>
      <c r="H21" s="18"/>
    </row>
    <row r="22" spans="1:8" s="16" customFormat="1" ht="27.75" customHeight="1" x14ac:dyDescent="0.3">
      <c r="A22" s="34">
        <v>5</v>
      </c>
      <c r="B22" s="15" t="s">
        <v>30</v>
      </c>
      <c r="C22" s="13" t="s">
        <v>9</v>
      </c>
      <c r="D22" s="53">
        <f>D19*3.75</f>
        <v>8203.125</v>
      </c>
      <c r="E22" s="2">
        <v>95</v>
      </c>
      <c r="F22" s="3">
        <f t="shared" si="0"/>
        <v>779296.875</v>
      </c>
      <c r="G22" s="37"/>
      <c r="H22" s="18"/>
    </row>
    <row r="23" spans="1:8" s="16" customFormat="1" ht="27.75" customHeight="1" x14ac:dyDescent="0.3">
      <c r="A23" s="34">
        <v>6</v>
      </c>
      <c r="B23" s="15" t="s">
        <v>31</v>
      </c>
      <c r="C23" s="13" t="s">
        <v>8</v>
      </c>
      <c r="D23" s="53">
        <f>0.75*D18*2</f>
        <v>937.5</v>
      </c>
      <c r="E23" s="2">
        <v>90</v>
      </c>
      <c r="F23" s="3">
        <f t="shared" si="0"/>
        <v>84375</v>
      </c>
      <c r="G23" s="36"/>
      <c r="H23" s="18" t="s">
        <v>37</v>
      </c>
    </row>
    <row r="24" spans="1:8" s="16" customFormat="1" ht="27.75" customHeight="1" x14ac:dyDescent="0.3">
      <c r="A24" s="34">
        <v>7</v>
      </c>
      <c r="B24" s="15" t="s">
        <v>12</v>
      </c>
      <c r="C24" s="13" t="s">
        <v>8</v>
      </c>
      <c r="D24" s="53">
        <f>D21+D22+D23</f>
        <v>14140.625</v>
      </c>
      <c r="E24" s="2">
        <v>8</v>
      </c>
      <c r="F24" s="3">
        <f t="shared" si="0"/>
        <v>113125</v>
      </c>
      <c r="G24" s="55"/>
    </row>
    <row r="25" spans="1:8" s="16" customFormat="1" ht="27.75" customHeight="1" x14ac:dyDescent="0.3">
      <c r="A25" s="34"/>
      <c r="B25" s="15"/>
      <c r="C25" s="13"/>
      <c r="D25" s="13"/>
      <c r="E25" s="14"/>
      <c r="F25" s="3"/>
      <c r="G25" s="36"/>
    </row>
    <row r="26" spans="1:8" ht="27.75" customHeight="1" x14ac:dyDescent="0.3">
      <c r="A26" s="38"/>
      <c r="B26" s="6" t="s">
        <v>17</v>
      </c>
      <c r="C26" s="4" t="s">
        <v>15</v>
      </c>
      <c r="D26" s="19"/>
      <c r="E26" s="20"/>
      <c r="F26" s="7">
        <f>SUM(F7:F24)</f>
        <v>2508046.875</v>
      </c>
      <c r="G26" s="49">
        <f>F26/C4</f>
        <v>250.8046875</v>
      </c>
    </row>
    <row r="27" spans="1:8" s="12" customFormat="1" ht="33.75" customHeight="1" x14ac:dyDescent="0.3">
      <c r="A27" s="34">
        <v>1</v>
      </c>
      <c r="B27" s="15" t="s">
        <v>26</v>
      </c>
      <c r="C27" s="13" t="s">
        <v>9</v>
      </c>
      <c r="D27" s="54">
        <f>0.25*C4</f>
        <v>2500</v>
      </c>
      <c r="E27" s="2">
        <v>150</v>
      </c>
      <c r="F27" s="3">
        <f t="shared" ref="F27:F30" si="1">D27*E27</f>
        <v>375000</v>
      </c>
      <c r="G27" s="39" t="s">
        <v>14</v>
      </c>
      <c r="H27" s="57"/>
    </row>
    <row r="28" spans="1:8" s="12" customFormat="1" ht="33.6" customHeight="1" x14ac:dyDescent="0.3">
      <c r="A28" s="34">
        <v>2</v>
      </c>
      <c r="B28" s="15" t="s">
        <v>34</v>
      </c>
      <c r="C28" s="13" t="s">
        <v>9</v>
      </c>
      <c r="D28" s="54">
        <f>C4*0.8</f>
        <v>8000</v>
      </c>
      <c r="E28" s="2">
        <f>70+16</f>
        <v>86</v>
      </c>
      <c r="F28" s="3">
        <f t="shared" si="1"/>
        <v>688000</v>
      </c>
      <c r="G28" s="39"/>
    </row>
    <row r="29" spans="1:8" s="12" customFormat="1" ht="33.75" customHeight="1" x14ac:dyDescent="0.3">
      <c r="A29" s="34">
        <v>3</v>
      </c>
      <c r="B29" s="15" t="s">
        <v>27</v>
      </c>
      <c r="C29" s="13" t="s">
        <v>13</v>
      </c>
      <c r="D29" s="53">
        <f>C4/32</f>
        <v>312.5</v>
      </c>
      <c r="E29" s="2">
        <v>2300</v>
      </c>
      <c r="F29" s="3">
        <f t="shared" si="1"/>
        <v>718750</v>
      </c>
      <c r="G29" s="39"/>
    </row>
    <row r="30" spans="1:8" s="12" customFormat="1" ht="33.75" customHeight="1" x14ac:dyDescent="0.3">
      <c r="A30" s="34">
        <v>4</v>
      </c>
      <c r="B30" s="15" t="s">
        <v>33</v>
      </c>
      <c r="C30" s="13" t="s">
        <v>13</v>
      </c>
      <c r="D30" s="54">
        <f>24*D29/75</f>
        <v>100</v>
      </c>
      <c r="E30" s="2">
        <v>125</v>
      </c>
      <c r="F30" s="3">
        <f t="shared" si="1"/>
        <v>12500</v>
      </c>
      <c r="G30" s="39"/>
    </row>
    <row r="31" spans="1:8" ht="25.2" customHeight="1" x14ac:dyDescent="0.3">
      <c r="A31" s="40"/>
      <c r="B31" s="15"/>
      <c r="C31" s="13"/>
      <c r="D31" s="54"/>
      <c r="E31" s="14"/>
      <c r="F31" s="5"/>
      <c r="G31" s="33"/>
    </row>
    <row r="32" spans="1:8" ht="25.2" customHeight="1" x14ac:dyDescent="0.3">
      <c r="A32" s="41"/>
      <c r="B32" s="6" t="s">
        <v>18</v>
      </c>
      <c r="C32" s="19" t="s">
        <v>16</v>
      </c>
      <c r="D32" s="19"/>
      <c r="E32" s="20"/>
      <c r="F32" s="7">
        <f>SUM(F27:F31)</f>
        <v>1794250</v>
      </c>
      <c r="G32" s="50">
        <f>F32/C4</f>
        <v>179.42500000000001</v>
      </c>
    </row>
    <row r="33" spans="1:7" ht="25.2" customHeight="1" x14ac:dyDescent="0.3">
      <c r="A33" s="40"/>
      <c r="B33" s="15"/>
      <c r="C33" s="13"/>
      <c r="D33" s="13"/>
      <c r="E33" s="14"/>
      <c r="F33" s="5"/>
      <c r="G33" s="33"/>
    </row>
    <row r="34" spans="1:7" s="23" customFormat="1" ht="25.2" customHeight="1" thickBot="1" x14ac:dyDescent="0.35">
      <c r="A34" s="43"/>
      <c r="B34" s="44" t="s">
        <v>28</v>
      </c>
      <c r="C34" s="45" t="s">
        <v>15</v>
      </c>
      <c r="D34" s="45"/>
      <c r="E34" s="46"/>
      <c r="F34" s="47">
        <f>F26+F32</f>
        <v>4302296.875</v>
      </c>
      <c r="G34" s="48">
        <f>F34/C4</f>
        <v>430.22968750000001</v>
      </c>
    </row>
    <row r="35" spans="1:7" ht="25.2" customHeight="1" thickTop="1" x14ac:dyDescent="0.3"/>
    <row r="36" spans="1:7" ht="25.2" customHeight="1" x14ac:dyDescent="0.3"/>
    <row r="37" spans="1:7" ht="25.2" customHeight="1" x14ac:dyDescent="0.3"/>
    <row r="38" spans="1:7" ht="25.2" customHeight="1" x14ac:dyDescent="0.3"/>
    <row r="39" spans="1:7" ht="25.2" customHeight="1" x14ac:dyDescent="0.3"/>
  </sheetData>
  <sheetProtection algorithmName="SHA-512" hashValue="/LVER66h1gL8+O6/YIlqSb9yiPTMv62YYDrgNrTzn4uqEAPqFiGDGvMD94oLunzXCEWoTw/jqyufXjVHC8ZvCA==" saltValue="arZBFCt7DBTTrZWKSghrUQ==" spinCount="100000" sheet="1" objects="1" scenarios="1"/>
  <protectedRanges>
    <protectedRange algorithmName="SHA-512" hashValue="B9KZqpqzqbL7esPlsdKdy0pwpR6Zhajrvx4Mgln5YCinmFi6wUUVQD/YyheKhCFO2A/MmRsZAU4Cs7zeJh8AQQ==" saltValue="CVweCXpdoObGaaJ1/1ZJ5Q==" spinCount="100000" sqref="B3" name="Range3"/>
    <protectedRange algorithmName="SHA-512" hashValue="3/uRIyfJq5Oip9ADg2uhj/qwSRX6T9lZmsdOVpr0hkl/nQ0EyF2SWVlJ0P/6YXJrx7ijSF3dJMJBxKchD6ceGA==" saltValue="Xo9/byaVgLncHCoyjAmKuA==" spinCount="100000" sqref="E18:E34" name="Range2"/>
    <protectedRange algorithmName="SHA-512" hashValue="wE8R/sadvzbPhnhQORHiYnSoLMY1Cok3VOIIx/02UM8PeJL0jHesWjEjdB0tEwMMBxrr9aZp0x4/tDzU7HwOXQ==" saltValue="ejnuL0qVcOXfhgmO1RJiYA==" spinCount="100000" sqref="C4" name="Range1"/>
  </protectedRanges>
  <mergeCells count="3">
    <mergeCell ref="C3:F3"/>
    <mergeCell ref="C4:D4"/>
    <mergeCell ref="A1:G2"/>
  </mergeCells>
  <pageMargins left="0.45" right="0.45" top="0.5" bottom="0.5" header="0.3" footer="0.3"/>
  <pageSetup scale="9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Estimate with 2 Cup Lock</vt:lpstr>
      <vt:lpstr>Sheet3</vt:lpstr>
      <vt:lpstr>'Estimate with 2 Cup Lock'!Print_Area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Asgahr</dc:creator>
  <cp:lastModifiedBy>M. Akhtar Khan Kakar</cp:lastModifiedBy>
  <cp:lastPrinted>2017-11-16T15:49:42Z</cp:lastPrinted>
  <dcterms:created xsi:type="dcterms:W3CDTF">2014-12-03T19:06:17Z</dcterms:created>
  <dcterms:modified xsi:type="dcterms:W3CDTF">2018-02-12T17:52:43Z</dcterms:modified>
</cp:coreProperties>
</file>