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s\PRIMECON\For NET\"/>
    </mc:Choice>
  </mc:AlternateContent>
  <bookViews>
    <workbookView xWindow="0" yWindow="0" windowWidth="23040" windowHeight="9192" xr2:uid="{C1640C61-BF84-49C2-989C-799A9DF42184}"/>
  </bookViews>
  <sheets>
    <sheet name="Formwork" sheetId="1" r:id="rId1"/>
  </sheets>
  <definedNames>
    <definedName name="_xlnm.Print_Titles" localSheetId="0">Formwork!$1:$4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G54" i="1"/>
  <c r="G53" i="1"/>
  <c r="G48" i="1"/>
  <c r="G45" i="1"/>
  <c r="F39" i="1"/>
  <c r="G36" i="1"/>
  <c r="F31" i="1"/>
  <c r="G31" i="1" s="1"/>
  <c r="F22" i="1"/>
  <c r="G22" i="1" s="1"/>
  <c r="D22" i="1"/>
  <c r="G20" i="1"/>
  <c r="D21" i="1"/>
  <c r="E21" i="1"/>
  <c r="G21" i="1" s="1"/>
  <c r="D12" i="1"/>
  <c r="D7" i="1"/>
  <c r="G6" i="1"/>
  <c r="E38" i="1"/>
  <c r="D64" i="1"/>
  <c r="D65" i="1"/>
  <c r="F65" i="1"/>
  <c r="F64" i="1"/>
  <c r="F58" i="1"/>
  <c r="F59" i="1" s="1"/>
  <c r="E58" i="1"/>
  <c r="E59" i="1" s="1"/>
  <c r="D58" i="1"/>
  <c r="D59" i="1" s="1"/>
  <c r="E52" i="1"/>
  <c r="C47" i="1"/>
  <c r="C52" i="1"/>
  <c r="E50" i="1"/>
  <c r="G50" i="1" s="1"/>
  <c r="D50" i="1"/>
  <c r="F47" i="1"/>
  <c r="E47" i="1"/>
  <c r="E46" i="1"/>
  <c r="E51" i="1" s="1"/>
  <c r="D46" i="1"/>
  <c r="D51" i="1" s="1"/>
  <c r="D38" i="1"/>
  <c r="D31" i="1"/>
  <c r="D30" i="1"/>
  <c r="E30" i="1"/>
  <c r="G28" i="1"/>
  <c r="F12" i="1"/>
  <c r="G11" i="1"/>
  <c r="F7" i="1"/>
  <c r="G38" i="1" l="1"/>
  <c r="D39" i="1"/>
  <c r="G39" i="1" s="1"/>
  <c r="G40" i="1" s="1"/>
  <c r="G41" i="1" s="1"/>
  <c r="G42" i="1" s="1"/>
  <c r="G23" i="1"/>
  <c r="G24" i="1"/>
  <c r="G25" i="1" s="1"/>
  <c r="G65" i="1"/>
  <c r="G64" i="1"/>
  <c r="G52" i="1"/>
  <c r="G58" i="1"/>
  <c r="G47" i="1"/>
  <c r="G59" i="1"/>
  <c r="G60" i="1" s="1"/>
  <c r="G61" i="1" s="1"/>
  <c r="G51" i="1"/>
  <c r="G46" i="1"/>
  <c r="G30" i="1"/>
  <c r="G12" i="1"/>
  <c r="G7" i="1"/>
  <c r="G8" i="1" l="1"/>
  <c r="G9" i="1" s="1"/>
  <c r="G66" i="1"/>
  <c r="G67" i="1" s="1"/>
  <c r="G32" i="1"/>
  <c r="G33" i="1" s="1"/>
  <c r="G34" i="1" s="1"/>
  <c r="G13" i="1"/>
  <c r="G15" i="1" s="1"/>
  <c r="G17" i="1" l="1"/>
  <c r="G18" i="1" s="1"/>
  <c r="G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 Akhtar Khan Kakar</author>
  </authors>
  <commentList>
    <comment ref="D6" authorId="0" shapeId="0" xr:uid="{F2BC6F1A-E218-40D4-97BF-8D9855C3A1E3}">
      <text>
        <r>
          <rPr>
            <sz val="8"/>
            <color indexed="81"/>
            <rFont val="Tahoma"/>
            <family val="2"/>
          </rPr>
          <t>M. Akhtar Khan Kakar:
0092-321-7934362</t>
        </r>
        <r>
          <rPr>
            <sz val="9"/>
            <color indexed="81"/>
            <rFont val="Tahoma"/>
            <family val="2"/>
          </rPr>
          <t xml:space="preserve">
Password= pink</t>
        </r>
      </text>
    </comment>
  </commentList>
</comments>
</file>

<file path=xl/sharedStrings.xml><?xml version="1.0" encoding="utf-8"?>
<sst xmlns="http://schemas.openxmlformats.org/spreadsheetml/2006/main" count="122" uniqueCount="50">
  <si>
    <t>Sr. #</t>
  </si>
  <si>
    <t>Description</t>
  </si>
  <si>
    <t>No.</t>
  </si>
  <si>
    <t>Length</t>
  </si>
  <si>
    <t>Width</t>
  </si>
  <si>
    <t>Height</t>
  </si>
  <si>
    <t>Qty.</t>
  </si>
  <si>
    <t>Unit</t>
  </si>
  <si>
    <t>Raft</t>
  </si>
  <si>
    <t>Concrete</t>
  </si>
  <si>
    <t>Cft</t>
  </si>
  <si>
    <t>Shuttering</t>
  </si>
  <si>
    <t>Sft</t>
  </si>
  <si>
    <t>Shuttering Component</t>
  </si>
  <si>
    <t>Sft /Cft</t>
  </si>
  <si>
    <t>Sft /CM</t>
  </si>
  <si>
    <t>Shuttering Component Single Side</t>
  </si>
  <si>
    <t>Ramp</t>
  </si>
  <si>
    <t>Beam</t>
  </si>
  <si>
    <t>Base</t>
  </si>
  <si>
    <t>Sides</t>
  </si>
  <si>
    <t>Total Shuttering</t>
  </si>
  <si>
    <t xml:space="preserve">Slab </t>
  </si>
  <si>
    <t>Stair</t>
  </si>
  <si>
    <t>Landing</t>
  </si>
  <si>
    <t>Total concrete</t>
  </si>
  <si>
    <t>Project</t>
  </si>
  <si>
    <t>www.primecon.pk</t>
  </si>
  <si>
    <t xml:space="preserve">Shuttering Component </t>
  </si>
  <si>
    <t>Bottom</t>
  </si>
  <si>
    <t>Shuttering Component per Cft</t>
  </si>
  <si>
    <t>Shuttering Component per Cu. M</t>
  </si>
  <si>
    <t>Step  App.</t>
  </si>
  <si>
    <t>Step App. T=11", R=6"</t>
  </si>
  <si>
    <t>Shuttering   =C(D+E)F</t>
  </si>
  <si>
    <t>Sft/CM</t>
  </si>
  <si>
    <t xml:space="preserve">Columns Size </t>
  </si>
  <si>
    <t>Feet</t>
  </si>
  <si>
    <t>Columns</t>
  </si>
  <si>
    <t xml:space="preserve">Retaining, Lift, Shear &amp; Parapet Wall </t>
  </si>
  <si>
    <t>Shuttering Component Double Side</t>
  </si>
  <si>
    <t xml:space="preserve">Waist Slab </t>
  </si>
  <si>
    <t>FOR TENDER WORKING (Shuttering Component)</t>
  </si>
  <si>
    <t>Shuttering foe Side</t>
  </si>
  <si>
    <t>Shuttering Side</t>
  </si>
  <si>
    <t>H '</t>
  </si>
  <si>
    <t>Dia '</t>
  </si>
  <si>
    <t>Columns Round (Dia in Feet)</t>
  </si>
  <si>
    <t>Shuttering Waist</t>
  </si>
  <si>
    <t>SHUTTERING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</si>
</sst>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color theme="10"/>
      <name val="Calibri"/>
      <family val="2"/>
      <scheme val="minor"/>
    </font>
    <font>
      <b/>
      <sz val="16"/>
      <name val="BankGothic Lt BT"/>
      <family val="2"/>
    </font>
    <font>
      <sz val="11"/>
      <name val="Bahnschrift Light"/>
      <family val="2"/>
    </font>
    <font>
      <b/>
      <sz val="9"/>
      <color theme="0"/>
      <name val="Bahnschrift Light"/>
      <family val="2"/>
    </font>
    <font>
      <sz val="10"/>
      <name val="Bookman Old Style"/>
      <family val="1"/>
    </font>
    <font>
      <u/>
      <sz val="11"/>
      <color theme="0"/>
      <name val="Bahnschrift Light"/>
      <family val="2"/>
    </font>
    <font>
      <sz val="11"/>
      <color rgb="FFFF0000"/>
      <name val="Times New Roman"/>
      <family val="1"/>
    </font>
    <font>
      <sz val="9"/>
      <color indexed="81"/>
      <name val="Tahoma"/>
      <family val="2"/>
    </font>
    <font>
      <sz val="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</cellStyleXfs>
  <cellXfs count="76">
    <xf numFmtId="0" fontId="0" fillId="0" borderId="0" xfId="0"/>
    <xf numFmtId="0" fontId="3" fillId="0" borderId="0" xfId="0" applyFont="1" applyFill="1" applyAlignment="1">
      <alignment horizontal="center" vertical="center"/>
    </xf>
    <xf numFmtId="43" fontId="0" fillId="0" borderId="0" xfId="0" applyNumberFormat="1"/>
    <xf numFmtId="1" fontId="4" fillId="6" borderId="7" xfId="1" applyNumberFormat="1" applyFont="1" applyFill="1" applyBorder="1" applyAlignment="1">
      <alignment horizontal="center" vertical="center"/>
    </xf>
    <xf numFmtId="165" fontId="4" fillId="6" borderId="8" xfId="1" applyNumberFormat="1" applyFont="1" applyFill="1" applyBorder="1" applyAlignment="1">
      <alignment horizontal="center" vertical="center"/>
    </xf>
    <xf numFmtId="2" fontId="4" fillId="6" borderId="8" xfId="1" applyNumberFormat="1" applyFont="1" applyFill="1" applyBorder="1" applyAlignment="1">
      <alignment horizontal="center" vertical="center"/>
    </xf>
    <xf numFmtId="43" fontId="4" fillId="6" borderId="8" xfId="1" applyFont="1" applyFill="1" applyBorder="1" applyAlignment="1">
      <alignment horizontal="center" vertical="center"/>
    </xf>
    <xf numFmtId="43" fontId="4" fillId="6" borderId="8" xfId="1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left"/>
    </xf>
    <xf numFmtId="166" fontId="3" fillId="7" borderId="3" xfId="1" applyNumberFormat="1" applyFont="1" applyFill="1" applyBorder="1" applyAlignment="1">
      <alignment horizontal="center"/>
    </xf>
    <xf numFmtId="43" fontId="3" fillId="7" borderId="3" xfId="1" applyFont="1" applyFill="1" applyBorder="1" applyAlignment="1">
      <alignment horizontal="center"/>
    </xf>
    <xf numFmtId="43" fontId="3" fillId="7" borderId="3" xfId="1" applyNumberFormat="1" applyFont="1" applyFill="1" applyBorder="1" applyAlignment="1">
      <alignment horizontal="center"/>
    </xf>
    <xf numFmtId="0" fontId="3" fillId="7" borderId="4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66" fontId="3" fillId="0" borderId="3" xfId="1" applyNumberFormat="1" applyFont="1" applyFill="1" applyBorder="1" applyAlignment="1">
      <alignment horizontal="center"/>
    </xf>
    <xf numFmtId="43" fontId="3" fillId="8" borderId="3" xfId="1" applyFont="1" applyFill="1" applyBorder="1" applyAlignment="1">
      <alignment horizontal="center"/>
    </xf>
    <xf numFmtId="43" fontId="3" fillId="8" borderId="3" xfId="1" applyNumberFormat="1" applyFont="1" applyFill="1" applyBorder="1" applyAlignment="1">
      <alignment horizontal="center"/>
    </xf>
    <xf numFmtId="43" fontId="3" fillId="0" borderId="3" xfId="1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166" fontId="11" fillId="0" borderId="3" xfId="1" applyNumberFormat="1" applyFont="1" applyFill="1" applyBorder="1" applyAlignment="1">
      <alignment horizontal="center"/>
    </xf>
    <xf numFmtId="43" fontId="11" fillId="0" borderId="3" xfId="1" applyFont="1" applyFill="1" applyBorder="1" applyAlignment="1">
      <alignment horizontal="center"/>
    </xf>
    <xf numFmtId="43" fontId="11" fillId="2" borderId="3" xfId="1" applyFont="1" applyFill="1" applyBorder="1" applyAlignment="1">
      <alignment horizontal="center"/>
    </xf>
    <xf numFmtId="43" fontId="11" fillId="0" borderId="3" xfId="1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/>
    </xf>
    <xf numFmtId="2" fontId="11" fillId="0" borderId="0" xfId="0" applyNumberFormat="1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4" fillId="7" borderId="3" xfId="0" applyFont="1" applyFill="1" applyBorder="1" applyAlignment="1">
      <alignment horizontal="left"/>
    </xf>
    <xf numFmtId="2" fontId="3" fillId="7" borderId="3" xfId="2" applyNumberFormat="1" applyFont="1" applyFill="1" applyBorder="1" applyAlignment="1">
      <alignment horizontal="center"/>
    </xf>
    <xf numFmtId="43" fontId="3" fillId="7" borderId="3" xfId="2" applyNumberFormat="1" applyFont="1" applyFill="1" applyBorder="1" applyAlignment="1">
      <alignment horizontal="center"/>
    </xf>
    <xf numFmtId="43" fontId="4" fillId="7" borderId="3" xfId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66" fontId="4" fillId="0" borderId="3" xfId="1" applyNumberFormat="1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0" borderId="3" xfId="1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3" xfId="0" applyFont="1" applyBorder="1" applyAlignment="1">
      <alignment horizontal="right"/>
    </xf>
    <xf numFmtId="164" fontId="3" fillId="7" borderId="3" xfId="2" applyNumberFormat="1" applyFont="1" applyFill="1" applyBorder="1" applyAlignment="1">
      <alignment horizontal="center"/>
    </xf>
    <xf numFmtId="1" fontId="3" fillId="0" borderId="3" xfId="2" applyNumberFormat="1" applyFont="1" applyFill="1" applyBorder="1" applyAlignment="1">
      <alignment horizontal="center"/>
    </xf>
    <xf numFmtId="2" fontId="3" fillId="8" borderId="3" xfId="2" applyNumberFormat="1" applyFont="1" applyFill="1" applyBorder="1" applyAlignment="1">
      <alignment horizontal="center"/>
    </xf>
    <xf numFmtId="43" fontId="3" fillId="0" borderId="3" xfId="2" applyNumberFormat="1" applyFont="1" applyFill="1" applyBorder="1" applyAlignment="1">
      <alignment horizontal="center"/>
    </xf>
    <xf numFmtId="43" fontId="4" fillId="0" borderId="3" xfId="1" applyFont="1" applyFill="1" applyBorder="1" applyAlignment="1">
      <alignment horizontal="left"/>
    </xf>
    <xf numFmtId="39" fontId="3" fillId="0" borderId="3" xfId="1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164" fontId="3" fillId="0" borderId="3" xfId="2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4" fillId="7" borderId="3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10" fillId="4" borderId="11" xfId="3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</cellXfs>
  <cellStyles count="5">
    <cellStyle name="Comma" xfId="1" builtinId="3"/>
    <cellStyle name="Comma 2 2" xfId="2" xr:uid="{077DE649-E44A-4609-9EF8-2C88CA453599}"/>
    <cellStyle name="Hyperlink" xfId="3" builtinId="8"/>
    <cellStyle name="Normal" xfId="0" builtinId="0"/>
    <cellStyle name="Normal_concrete" xfId="4" xr:uid="{64450A89-7F29-40BB-9E5C-9C45C57252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</xdr:colOff>
      <xdr:row>0</xdr:row>
      <xdr:rowOff>68580</xdr:rowOff>
    </xdr:from>
    <xdr:to>
      <xdr:col>7</xdr:col>
      <xdr:colOff>541020</xdr:colOff>
      <xdr:row>1</xdr:row>
      <xdr:rowOff>129540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7A20C75-99B0-40DE-A7B4-D37F8227E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68580"/>
          <a:ext cx="125730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mecon.pk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210FD-AF8E-45E9-A884-1A0E672490DE}">
  <dimension ref="A1:I67"/>
  <sheetViews>
    <sheetView tabSelected="1" view="pageBreakPreview" zoomScale="120" zoomScaleNormal="100" zoomScaleSheetLayoutView="120" workbookViewId="0">
      <pane ySplit="4" topLeftCell="A5" activePane="bottomLeft" state="frozen"/>
      <selection pane="bottomLeft" activeCell="F13" sqref="F13"/>
    </sheetView>
  </sheetViews>
  <sheetFormatPr defaultRowHeight="14.4" x14ac:dyDescent="0.3"/>
  <cols>
    <col min="1" max="1" width="5.33203125" customWidth="1"/>
    <col min="2" max="2" width="31.44140625" customWidth="1"/>
    <col min="3" max="3" width="6" customWidth="1"/>
    <col min="4" max="6" width="10.77734375" customWidth="1"/>
    <col min="7" max="7" width="11.109375" style="2" customWidth="1"/>
  </cols>
  <sheetData>
    <row r="1" spans="1:9" ht="24" customHeight="1" thickTop="1" x14ac:dyDescent="0.3">
      <c r="A1" s="64" t="s">
        <v>49</v>
      </c>
      <c r="B1" s="65"/>
      <c r="C1" s="65"/>
      <c r="D1" s="65"/>
      <c r="E1" s="65"/>
      <c r="F1" s="65"/>
      <c r="G1" s="69" t="s">
        <v>27</v>
      </c>
      <c r="H1" s="70"/>
    </row>
    <row r="2" spans="1:9" ht="22.2" customHeight="1" x14ac:dyDescent="0.3">
      <c r="A2" s="66" t="s">
        <v>42</v>
      </c>
      <c r="B2" s="67"/>
      <c r="C2" s="67"/>
      <c r="D2" s="67"/>
      <c r="E2" s="67"/>
      <c r="F2" s="68"/>
      <c r="G2" s="71"/>
      <c r="H2" s="72"/>
    </row>
    <row r="3" spans="1:9" ht="20.100000000000001" customHeight="1" thickBot="1" x14ac:dyDescent="0.35">
      <c r="A3" s="73" t="s">
        <v>26</v>
      </c>
      <c r="B3" s="74"/>
      <c r="C3" s="74"/>
      <c r="D3" s="74"/>
      <c r="E3" s="74"/>
      <c r="F3" s="74"/>
      <c r="G3" s="74"/>
      <c r="H3" s="75"/>
    </row>
    <row r="4" spans="1:9" s="1" customFormat="1" ht="22.5" customHeight="1" thickTop="1" thickBot="1" x14ac:dyDescent="0.35">
      <c r="A4" s="3" t="s">
        <v>0</v>
      </c>
      <c r="B4" s="4" t="s">
        <v>1</v>
      </c>
      <c r="C4" s="5" t="s">
        <v>2</v>
      </c>
      <c r="D4" s="6" t="s">
        <v>3</v>
      </c>
      <c r="E4" s="6" t="s">
        <v>4</v>
      </c>
      <c r="F4" s="5" t="s">
        <v>5</v>
      </c>
      <c r="G4" s="7" t="s">
        <v>6</v>
      </c>
      <c r="H4" s="8" t="s">
        <v>7</v>
      </c>
    </row>
    <row r="5" spans="1:9" s="15" customFormat="1" ht="19.95" customHeight="1" x14ac:dyDescent="0.25">
      <c r="A5" s="9">
        <v>1</v>
      </c>
      <c r="B5" s="10" t="s">
        <v>8</v>
      </c>
      <c r="C5" s="11"/>
      <c r="D5" s="12"/>
      <c r="E5" s="12"/>
      <c r="F5" s="11"/>
      <c r="G5" s="13"/>
      <c r="H5" s="14"/>
    </row>
    <row r="6" spans="1:9" s="15" customFormat="1" ht="19.95" customHeight="1" x14ac:dyDescent="0.25">
      <c r="A6" s="16"/>
      <c r="B6" s="17" t="s">
        <v>9</v>
      </c>
      <c r="C6" s="18">
        <v>1</v>
      </c>
      <c r="D6" s="19">
        <v>100</v>
      </c>
      <c r="E6" s="19">
        <v>100</v>
      </c>
      <c r="F6" s="20">
        <v>3</v>
      </c>
      <c r="G6" s="21">
        <f>C6*D6*E6*F6</f>
        <v>30000</v>
      </c>
      <c r="H6" s="22" t="s">
        <v>10</v>
      </c>
    </row>
    <row r="7" spans="1:9" s="15" customFormat="1" ht="19.95" customHeight="1" x14ac:dyDescent="0.25">
      <c r="A7" s="16"/>
      <c r="B7" s="17" t="s">
        <v>43</v>
      </c>
      <c r="C7" s="18">
        <v>2</v>
      </c>
      <c r="D7" s="23">
        <f>D6+E6</f>
        <v>200</v>
      </c>
      <c r="E7" s="24"/>
      <c r="F7" s="21">
        <f>F6</f>
        <v>3</v>
      </c>
      <c r="G7" s="21">
        <f>C7*D7*F7</f>
        <v>1200</v>
      </c>
      <c r="H7" s="22" t="s">
        <v>12</v>
      </c>
      <c r="I7" s="25"/>
    </row>
    <row r="8" spans="1:9" s="15" customFormat="1" ht="19.95" customHeight="1" x14ac:dyDescent="0.25">
      <c r="A8" s="16"/>
      <c r="B8" s="17" t="s">
        <v>13</v>
      </c>
      <c r="C8" s="18"/>
      <c r="D8" s="23"/>
      <c r="E8" s="24"/>
      <c r="F8" s="18"/>
      <c r="G8" s="21">
        <f>G7/G6</f>
        <v>0.04</v>
      </c>
      <c r="H8" s="22" t="s">
        <v>14</v>
      </c>
      <c r="I8" s="26"/>
    </row>
    <row r="9" spans="1:9" s="15" customFormat="1" ht="19.95" customHeight="1" x14ac:dyDescent="0.25">
      <c r="A9" s="16"/>
      <c r="B9" s="17" t="s">
        <v>13</v>
      </c>
      <c r="C9" s="18"/>
      <c r="D9" s="23"/>
      <c r="E9" s="24"/>
      <c r="F9" s="18"/>
      <c r="G9" s="21">
        <f>G8*35.31</f>
        <v>1.4124000000000001</v>
      </c>
      <c r="H9" s="22" t="s">
        <v>15</v>
      </c>
      <c r="I9" s="26"/>
    </row>
    <row r="10" spans="1:9" s="15" customFormat="1" ht="19.95" customHeight="1" x14ac:dyDescent="0.25">
      <c r="A10" s="27">
        <v>2</v>
      </c>
      <c r="B10" s="63" t="s">
        <v>39</v>
      </c>
      <c r="C10" s="63"/>
      <c r="D10" s="12"/>
      <c r="E10" s="12"/>
      <c r="F10" s="11"/>
      <c r="G10" s="13"/>
      <c r="H10" s="28"/>
    </row>
    <row r="11" spans="1:9" s="15" customFormat="1" ht="19.95" customHeight="1" x14ac:dyDescent="0.25">
      <c r="A11" s="16"/>
      <c r="B11" s="17" t="s">
        <v>9</v>
      </c>
      <c r="C11" s="18">
        <v>1</v>
      </c>
      <c r="D11" s="19">
        <v>100</v>
      </c>
      <c r="E11" s="19">
        <v>0.75</v>
      </c>
      <c r="F11" s="20">
        <v>10</v>
      </c>
      <c r="G11" s="21">
        <f>C11*D11*E11*F11</f>
        <v>750</v>
      </c>
      <c r="H11" s="22" t="s">
        <v>10</v>
      </c>
    </row>
    <row r="12" spans="1:9" s="15" customFormat="1" ht="19.95" customHeight="1" x14ac:dyDescent="0.25">
      <c r="A12" s="16"/>
      <c r="B12" s="17" t="s">
        <v>11</v>
      </c>
      <c r="C12" s="18">
        <v>1</v>
      </c>
      <c r="D12" s="23">
        <f>(D11+E11)</f>
        <v>100.75</v>
      </c>
      <c r="E12" s="24"/>
      <c r="F12" s="21">
        <f>F11</f>
        <v>10</v>
      </c>
      <c r="G12" s="21">
        <f>C12*D12*F12</f>
        <v>1007.5</v>
      </c>
      <c r="H12" s="22" t="s">
        <v>12</v>
      </c>
      <c r="I12" s="25"/>
    </row>
    <row r="13" spans="1:9" s="15" customFormat="1" ht="19.95" customHeight="1" x14ac:dyDescent="0.25">
      <c r="A13" s="16"/>
      <c r="B13" s="17" t="s">
        <v>13</v>
      </c>
      <c r="C13" s="18"/>
      <c r="D13" s="23"/>
      <c r="E13" s="24"/>
      <c r="F13" s="18"/>
      <c r="G13" s="21">
        <f>G12/G11</f>
        <v>1.3433333333333333</v>
      </c>
      <c r="H13" s="22" t="s">
        <v>14</v>
      </c>
      <c r="I13" s="26"/>
    </row>
    <row r="14" spans="1:9" s="15" customFormat="1" ht="19.95" customHeight="1" x14ac:dyDescent="0.25">
      <c r="A14" s="16"/>
      <c r="B14" s="17"/>
      <c r="C14" s="18"/>
      <c r="D14" s="23"/>
      <c r="E14" s="24"/>
      <c r="F14" s="18"/>
      <c r="G14" s="21"/>
      <c r="H14" s="22"/>
      <c r="I14" s="26"/>
    </row>
    <row r="15" spans="1:9" s="15" customFormat="1" ht="19.95" customHeight="1" x14ac:dyDescent="0.25">
      <c r="A15" s="16"/>
      <c r="B15" s="17" t="s">
        <v>16</v>
      </c>
      <c r="C15" s="18"/>
      <c r="D15" s="23"/>
      <c r="E15" s="24"/>
      <c r="F15" s="18"/>
      <c r="G15" s="21">
        <f>G13</f>
        <v>1.3433333333333333</v>
      </c>
      <c r="H15" s="22" t="s">
        <v>14</v>
      </c>
      <c r="I15" s="26"/>
    </row>
    <row r="16" spans="1:9" s="37" customFormat="1" ht="19.95" customHeight="1" x14ac:dyDescent="0.25">
      <c r="A16" s="29"/>
      <c r="B16" s="30" t="s">
        <v>40</v>
      </c>
      <c r="C16" s="31"/>
      <c r="D16" s="32"/>
      <c r="E16" s="33"/>
      <c r="F16" s="31"/>
      <c r="G16" s="34">
        <f>G15*2</f>
        <v>2.6866666666666665</v>
      </c>
      <c r="H16" s="35" t="s">
        <v>14</v>
      </c>
      <c r="I16" s="36"/>
    </row>
    <row r="17" spans="1:9" s="15" customFormat="1" ht="19.95" customHeight="1" x14ac:dyDescent="0.25">
      <c r="A17" s="16"/>
      <c r="B17" s="17" t="s">
        <v>16</v>
      </c>
      <c r="C17" s="18"/>
      <c r="D17" s="23"/>
      <c r="E17" s="24"/>
      <c r="F17" s="18"/>
      <c r="G17" s="21">
        <f>G15*35.32</f>
        <v>47.446533333333335</v>
      </c>
      <c r="H17" s="22" t="s">
        <v>15</v>
      </c>
      <c r="I17" s="26"/>
    </row>
    <row r="18" spans="1:9" s="37" customFormat="1" ht="19.95" customHeight="1" x14ac:dyDescent="0.25">
      <c r="A18" s="29"/>
      <c r="B18" s="30" t="s">
        <v>40</v>
      </c>
      <c r="C18" s="31"/>
      <c r="D18" s="32"/>
      <c r="E18" s="33"/>
      <c r="F18" s="31"/>
      <c r="G18" s="34">
        <f>G17*2</f>
        <v>94.89306666666667</v>
      </c>
      <c r="H18" s="35" t="s">
        <v>15</v>
      </c>
      <c r="I18" s="36"/>
    </row>
    <row r="19" spans="1:9" s="15" customFormat="1" ht="19.95" customHeight="1" x14ac:dyDescent="0.25">
      <c r="A19" s="27">
        <v>3</v>
      </c>
      <c r="B19" s="38" t="s">
        <v>17</v>
      </c>
      <c r="C19" s="39"/>
      <c r="D19" s="12"/>
      <c r="E19" s="12"/>
      <c r="F19" s="39"/>
      <c r="G19" s="40"/>
      <c r="H19" s="41"/>
    </row>
    <row r="20" spans="1:9" s="15" customFormat="1" ht="19.95" customHeight="1" x14ac:dyDescent="0.25">
      <c r="A20" s="16"/>
      <c r="B20" s="17" t="s">
        <v>9</v>
      </c>
      <c r="C20" s="18">
        <v>1</v>
      </c>
      <c r="D20" s="19">
        <v>100</v>
      </c>
      <c r="E20" s="19">
        <v>12</v>
      </c>
      <c r="F20" s="20">
        <v>0.66</v>
      </c>
      <c r="G20" s="21">
        <f>C20*D20*E20*F20</f>
        <v>792</v>
      </c>
      <c r="H20" s="22" t="s">
        <v>10</v>
      </c>
    </row>
    <row r="21" spans="1:9" s="15" customFormat="1" ht="19.95" customHeight="1" x14ac:dyDescent="0.25">
      <c r="A21" s="16"/>
      <c r="B21" s="17" t="s">
        <v>48</v>
      </c>
      <c r="C21" s="18">
        <v>1</v>
      </c>
      <c r="D21" s="23">
        <f>D20</f>
        <v>100</v>
      </c>
      <c r="E21" s="24">
        <f>E20</f>
        <v>12</v>
      </c>
      <c r="F21" s="21"/>
      <c r="G21" s="21">
        <f>D21*E21</f>
        <v>1200</v>
      </c>
      <c r="H21" s="22" t="s">
        <v>12</v>
      </c>
      <c r="I21" s="25"/>
    </row>
    <row r="22" spans="1:9" s="15" customFormat="1" ht="19.95" customHeight="1" x14ac:dyDescent="0.25">
      <c r="A22" s="16"/>
      <c r="B22" s="17" t="s">
        <v>44</v>
      </c>
      <c r="C22" s="18">
        <v>2</v>
      </c>
      <c r="D22" s="23">
        <f>D21</f>
        <v>100</v>
      </c>
      <c r="E22" s="24"/>
      <c r="F22" s="21">
        <f>F20</f>
        <v>0.66</v>
      </c>
      <c r="G22" s="21">
        <f>C22*D22*F22</f>
        <v>132</v>
      </c>
      <c r="H22" s="22" t="s">
        <v>12</v>
      </c>
      <c r="I22" s="25"/>
    </row>
    <row r="23" spans="1:9" s="50" customFormat="1" ht="19.95" customHeight="1" x14ac:dyDescent="0.25">
      <c r="A23" s="42"/>
      <c r="B23" s="43" t="s">
        <v>21</v>
      </c>
      <c r="C23" s="44"/>
      <c r="D23" s="45"/>
      <c r="E23" s="46"/>
      <c r="F23" s="47"/>
      <c r="G23" s="47">
        <f>SUM(G21:G22)</f>
        <v>1332</v>
      </c>
      <c r="H23" s="48" t="s">
        <v>12</v>
      </c>
      <c r="I23" s="49"/>
    </row>
    <row r="24" spans="1:9" s="15" customFormat="1" ht="19.95" customHeight="1" x14ac:dyDescent="0.25">
      <c r="A24" s="16"/>
      <c r="B24" s="17" t="s">
        <v>13</v>
      </c>
      <c r="C24" s="18"/>
      <c r="D24" s="23"/>
      <c r="E24" s="24"/>
      <c r="F24" s="18"/>
      <c r="G24" s="21">
        <f>G23/G20</f>
        <v>1.6818181818181819</v>
      </c>
      <c r="H24" s="22" t="s">
        <v>14</v>
      </c>
      <c r="I24" s="26"/>
    </row>
    <row r="25" spans="1:9" s="15" customFormat="1" ht="19.95" customHeight="1" x14ac:dyDescent="0.25">
      <c r="A25" s="16"/>
      <c r="B25" s="17" t="s">
        <v>28</v>
      </c>
      <c r="C25" s="18"/>
      <c r="D25" s="23"/>
      <c r="E25" s="24"/>
      <c r="F25" s="18"/>
      <c r="G25" s="21">
        <f>G24*35.32</f>
        <v>59.401818181818186</v>
      </c>
      <c r="H25" s="22" t="s">
        <v>15</v>
      </c>
      <c r="I25" s="26"/>
    </row>
    <row r="26" spans="1:9" s="15" customFormat="1" ht="19.95" customHeight="1" x14ac:dyDescent="0.25">
      <c r="A26" s="16"/>
      <c r="B26" s="17"/>
      <c r="C26" s="18"/>
      <c r="D26" s="23"/>
      <c r="E26" s="24"/>
      <c r="F26" s="18"/>
      <c r="G26" s="47"/>
      <c r="H26" s="48"/>
      <c r="I26" s="26"/>
    </row>
    <row r="27" spans="1:9" s="15" customFormat="1" ht="19.95" customHeight="1" x14ac:dyDescent="0.25">
      <c r="A27" s="27">
        <v>4</v>
      </c>
      <c r="B27" s="38" t="s">
        <v>18</v>
      </c>
      <c r="C27" s="39"/>
      <c r="D27" s="12"/>
      <c r="E27" s="12"/>
      <c r="F27" s="39"/>
      <c r="G27" s="40"/>
      <c r="H27" s="41"/>
    </row>
    <row r="28" spans="1:9" s="15" customFormat="1" ht="19.95" customHeight="1" x14ac:dyDescent="0.25">
      <c r="A28" s="16"/>
      <c r="B28" s="17" t="s">
        <v>9</v>
      </c>
      <c r="C28" s="18">
        <v>1</v>
      </c>
      <c r="D28" s="19">
        <v>50</v>
      </c>
      <c r="E28" s="19">
        <v>2</v>
      </c>
      <c r="F28" s="20">
        <v>2</v>
      </c>
      <c r="G28" s="21">
        <f>C28*D28*E28*F28</f>
        <v>200</v>
      </c>
      <c r="H28" s="22" t="s">
        <v>10</v>
      </c>
    </row>
    <row r="29" spans="1:9" s="15" customFormat="1" ht="19.95" customHeight="1" x14ac:dyDescent="0.25">
      <c r="A29" s="16"/>
      <c r="B29" s="17" t="s">
        <v>11</v>
      </c>
      <c r="C29" s="18"/>
      <c r="D29" s="23"/>
      <c r="E29" s="24"/>
      <c r="F29" s="21"/>
      <c r="G29" s="21"/>
      <c r="H29" s="22"/>
    </row>
    <row r="30" spans="1:9" s="15" customFormat="1" ht="19.95" customHeight="1" x14ac:dyDescent="0.25">
      <c r="A30" s="16"/>
      <c r="B30" s="17" t="s">
        <v>29</v>
      </c>
      <c r="C30" s="18">
        <v>1</v>
      </c>
      <c r="D30" s="23">
        <f>D28</f>
        <v>50</v>
      </c>
      <c r="E30" s="24">
        <f>E28</f>
        <v>2</v>
      </c>
      <c r="F30" s="21"/>
      <c r="G30" s="21">
        <f>C30*D30*E30</f>
        <v>100</v>
      </c>
      <c r="H30" s="22" t="s">
        <v>12</v>
      </c>
    </row>
    <row r="31" spans="1:9" s="15" customFormat="1" ht="19.95" customHeight="1" x14ac:dyDescent="0.25">
      <c r="A31" s="16"/>
      <c r="B31" s="17" t="s">
        <v>20</v>
      </c>
      <c r="C31" s="18">
        <v>2</v>
      </c>
      <c r="D31" s="23">
        <f>D28</f>
        <v>50</v>
      </c>
      <c r="E31" s="24"/>
      <c r="F31" s="21">
        <f>F28</f>
        <v>2</v>
      </c>
      <c r="G31" s="21">
        <f>C31*D31*F31</f>
        <v>200</v>
      </c>
      <c r="H31" s="22" t="s">
        <v>12</v>
      </c>
    </row>
    <row r="32" spans="1:9" s="50" customFormat="1" ht="19.95" customHeight="1" x14ac:dyDescent="0.25">
      <c r="A32" s="42"/>
      <c r="B32" s="43" t="s">
        <v>21</v>
      </c>
      <c r="C32" s="44"/>
      <c r="D32" s="45"/>
      <c r="E32" s="46"/>
      <c r="F32" s="47"/>
      <c r="G32" s="47">
        <f>SUM(G30:G31)</f>
        <v>300</v>
      </c>
      <c r="H32" s="48" t="s">
        <v>12</v>
      </c>
      <c r="I32" s="49"/>
    </row>
    <row r="33" spans="1:9" s="15" customFormat="1" ht="19.95" customHeight="1" x14ac:dyDescent="0.25">
      <c r="A33" s="16"/>
      <c r="B33" s="17" t="s">
        <v>13</v>
      </c>
      <c r="C33" s="18"/>
      <c r="D33" s="23"/>
      <c r="E33" s="24"/>
      <c r="F33" s="18"/>
      <c r="G33" s="21">
        <f>G32/G28</f>
        <v>1.5</v>
      </c>
      <c r="H33" s="22" t="s">
        <v>14</v>
      </c>
      <c r="I33" s="26"/>
    </row>
    <row r="34" spans="1:9" s="15" customFormat="1" ht="19.95" customHeight="1" x14ac:dyDescent="0.25">
      <c r="A34" s="16"/>
      <c r="B34" s="17" t="s">
        <v>13</v>
      </c>
      <c r="C34" s="18"/>
      <c r="D34" s="23"/>
      <c r="E34" s="24"/>
      <c r="F34" s="18"/>
      <c r="G34" s="21">
        <f>G33*35.32</f>
        <v>52.980000000000004</v>
      </c>
      <c r="H34" s="22" t="s">
        <v>15</v>
      </c>
      <c r="I34" s="26"/>
    </row>
    <row r="35" spans="1:9" s="15" customFormat="1" ht="19.95" customHeight="1" x14ac:dyDescent="0.25">
      <c r="A35" s="27">
        <v>5</v>
      </c>
      <c r="B35" s="38" t="s">
        <v>22</v>
      </c>
      <c r="C35" s="39"/>
      <c r="D35" s="12"/>
      <c r="E35" s="12"/>
      <c r="F35" s="39"/>
      <c r="G35" s="40"/>
      <c r="H35" s="41"/>
    </row>
    <row r="36" spans="1:9" s="15" customFormat="1" ht="19.95" customHeight="1" x14ac:dyDescent="0.25">
      <c r="A36" s="16"/>
      <c r="B36" s="17" t="s">
        <v>9</v>
      </c>
      <c r="C36" s="18">
        <v>1</v>
      </c>
      <c r="D36" s="19">
        <v>100</v>
      </c>
      <c r="E36" s="19">
        <v>50</v>
      </c>
      <c r="F36" s="20">
        <v>0.5</v>
      </c>
      <c r="G36" s="21">
        <f>C36*D36*E36*F36</f>
        <v>2500</v>
      </c>
      <c r="H36" s="22" t="s">
        <v>10</v>
      </c>
    </row>
    <row r="37" spans="1:9" s="15" customFormat="1" ht="19.95" customHeight="1" x14ac:dyDescent="0.25">
      <c r="A37" s="16"/>
      <c r="B37" s="17" t="s">
        <v>11</v>
      </c>
      <c r="C37" s="18"/>
      <c r="D37" s="23"/>
      <c r="E37" s="24"/>
      <c r="F37" s="21"/>
      <c r="G37" s="21"/>
      <c r="H37" s="22"/>
    </row>
    <row r="38" spans="1:9" s="15" customFormat="1" ht="19.95" customHeight="1" x14ac:dyDescent="0.25">
      <c r="A38" s="16"/>
      <c r="B38" s="17" t="s">
        <v>19</v>
      </c>
      <c r="C38" s="18">
        <v>1</v>
      </c>
      <c r="D38" s="23">
        <f>D36</f>
        <v>100</v>
      </c>
      <c r="E38" s="24">
        <f>E36</f>
        <v>50</v>
      </c>
      <c r="F38" s="21"/>
      <c r="G38" s="21">
        <f>D38*E38</f>
        <v>5000</v>
      </c>
      <c r="H38" s="22" t="s">
        <v>12</v>
      </c>
    </row>
    <row r="39" spans="1:9" s="15" customFormat="1" ht="19.95" customHeight="1" x14ac:dyDescent="0.25">
      <c r="A39" s="16"/>
      <c r="B39" s="17" t="s">
        <v>20</v>
      </c>
      <c r="C39" s="18">
        <v>2</v>
      </c>
      <c r="D39" s="23">
        <f>D38+E38</f>
        <v>150</v>
      </c>
      <c r="E39" s="24"/>
      <c r="F39" s="21">
        <f>F36</f>
        <v>0.5</v>
      </c>
      <c r="G39" s="21">
        <f>C39*D39*F39</f>
        <v>150</v>
      </c>
      <c r="H39" s="22" t="s">
        <v>12</v>
      </c>
    </row>
    <row r="40" spans="1:9" s="15" customFormat="1" ht="19.95" customHeight="1" x14ac:dyDescent="0.25">
      <c r="A40" s="16"/>
      <c r="B40" s="17" t="s">
        <v>21</v>
      </c>
      <c r="C40" s="18"/>
      <c r="D40" s="23"/>
      <c r="E40" s="24"/>
      <c r="F40" s="21"/>
      <c r="G40" s="21">
        <f>SUM(G38:G39)</f>
        <v>5150</v>
      </c>
      <c r="H40" s="22" t="s">
        <v>12</v>
      </c>
      <c r="I40" s="25"/>
    </row>
    <row r="41" spans="1:9" s="15" customFormat="1" ht="19.95" customHeight="1" x14ac:dyDescent="0.25">
      <c r="A41" s="16"/>
      <c r="B41" s="17" t="s">
        <v>30</v>
      </c>
      <c r="C41" s="18"/>
      <c r="D41" s="23"/>
      <c r="E41" s="24"/>
      <c r="F41" s="18"/>
      <c r="G41" s="21">
        <f>G40/G36</f>
        <v>2.06</v>
      </c>
      <c r="H41" s="22" t="s">
        <v>14</v>
      </c>
      <c r="I41" s="26"/>
    </row>
    <row r="42" spans="1:9" s="15" customFormat="1" ht="19.95" customHeight="1" x14ac:dyDescent="0.25">
      <c r="A42" s="16"/>
      <c r="B42" s="17" t="s">
        <v>31</v>
      </c>
      <c r="C42" s="18"/>
      <c r="D42" s="23"/>
      <c r="E42" s="24"/>
      <c r="F42" s="18"/>
      <c r="G42" s="21">
        <f>G41*35.32</f>
        <v>72.759200000000007</v>
      </c>
      <c r="H42" s="22" t="s">
        <v>15</v>
      </c>
      <c r="I42" s="26"/>
    </row>
    <row r="43" spans="1:9" s="15" customFormat="1" ht="19.95" customHeight="1" x14ac:dyDescent="0.25">
      <c r="A43" s="27">
        <v>6</v>
      </c>
      <c r="B43" s="38" t="s">
        <v>23</v>
      </c>
      <c r="C43" s="39"/>
      <c r="D43" s="12"/>
      <c r="E43" s="12"/>
      <c r="F43" s="39"/>
      <c r="G43" s="40"/>
      <c r="H43" s="41"/>
    </row>
    <row r="44" spans="1:9" s="15" customFormat="1" ht="19.95" customHeight="1" x14ac:dyDescent="0.25">
      <c r="A44" s="16"/>
      <c r="B44" s="17" t="s">
        <v>9</v>
      </c>
      <c r="C44" s="18"/>
      <c r="D44" s="23"/>
      <c r="E44" s="24"/>
      <c r="F44" s="21"/>
      <c r="G44" s="21"/>
      <c r="H44" s="22"/>
    </row>
    <row r="45" spans="1:9" s="15" customFormat="1" ht="19.95" customHeight="1" x14ac:dyDescent="0.25">
      <c r="A45" s="16"/>
      <c r="B45" s="17" t="s">
        <v>41</v>
      </c>
      <c r="C45" s="18">
        <v>1</v>
      </c>
      <c r="D45" s="19">
        <v>20</v>
      </c>
      <c r="E45" s="19">
        <v>4</v>
      </c>
      <c r="F45" s="20">
        <v>0.5</v>
      </c>
      <c r="G45" s="21">
        <f>C45*D45*E45*F45</f>
        <v>40</v>
      </c>
      <c r="H45" s="22" t="s">
        <v>10</v>
      </c>
    </row>
    <row r="46" spans="1:9" s="15" customFormat="1" ht="19.95" customHeight="1" x14ac:dyDescent="0.25">
      <c r="A46" s="16"/>
      <c r="B46" s="17" t="s">
        <v>24</v>
      </c>
      <c r="C46" s="18">
        <v>1</v>
      </c>
      <c r="D46" s="23">
        <f>E45</f>
        <v>4</v>
      </c>
      <c r="E46" s="24">
        <f>E45</f>
        <v>4</v>
      </c>
      <c r="F46" s="21">
        <v>0.5</v>
      </c>
      <c r="G46" s="21">
        <f>C46*D46*E46*F46</f>
        <v>8</v>
      </c>
      <c r="H46" s="22" t="s">
        <v>10</v>
      </c>
    </row>
    <row r="47" spans="1:9" s="15" customFormat="1" ht="19.95" customHeight="1" x14ac:dyDescent="0.25">
      <c r="A47" s="16"/>
      <c r="B47" s="17" t="s">
        <v>32</v>
      </c>
      <c r="C47" s="18">
        <f>D45</f>
        <v>20</v>
      </c>
      <c r="D47" s="23"/>
      <c r="E47" s="24">
        <f>E45</f>
        <v>4</v>
      </c>
      <c r="F47" s="21">
        <f>(0.5*0.92)/2</f>
        <v>0.23</v>
      </c>
      <c r="G47" s="21">
        <f>C47*E47*F47</f>
        <v>18.400000000000002</v>
      </c>
      <c r="H47" s="22" t="s">
        <v>10</v>
      </c>
    </row>
    <row r="48" spans="1:9" s="15" customFormat="1" ht="19.95" customHeight="1" x14ac:dyDescent="0.25">
      <c r="A48" s="16"/>
      <c r="B48" s="17" t="s">
        <v>25</v>
      </c>
      <c r="C48" s="18"/>
      <c r="D48" s="23"/>
      <c r="E48" s="24"/>
      <c r="F48" s="21"/>
      <c r="G48" s="21">
        <f>SUM(G45:G47)</f>
        <v>66.400000000000006</v>
      </c>
      <c r="H48" s="22" t="s">
        <v>10</v>
      </c>
    </row>
    <row r="49" spans="1:9" s="15" customFormat="1" ht="19.95" customHeight="1" x14ac:dyDescent="0.25">
      <c r="A49" s="16"/>
      <c r="B49" s="17" t="s">
        <v>11</v>
      </c>
      <c r="C49" s="18"/>
      <c r="D49" s="23"/>
      <c r="E49" s="24"/>
      <c r="F49" s="21"/>
      <c r="G49" s="21"/>
      <c r="H49" s="22"/>
    </row>
    <row r="50" spans="1:9" s="15" customFormat="1" ht="19.95" customHeight="1" x14ac:dyDescent="0.25">
      <c r="A50" s="16"/>
      <c r="B50" s="17" t="s">
        <v>41</v>
      </c>
      <c r="C50" s="18">
        <v>1</v>
      </c>
      <c r="D50" s="23">
        <f>D45</f>
        <v>20</v>
      </c>
      <c r="E50" s="24">
        <f>E45</f>
        <v>4</v>
      </c>
      <c r="F50" s="21"/>
      <c r="G50" s="21">
        <f>C50*D50*E50</f>
        <v>80</v>
      </c>
      <c r="H50" s="22" t="s">
        <v>12</v>
      </c>
    </row>
    <row r="51" spans="1:9" s="15" customFormat="1" ht="19.95" customHeight="1" x14ac:dyDescent="0.25">
      <c r="A51" s="16"/>
      <c r="B51" s="17" t="s">
        <v>24</v>
      </c>
      <c r="C51" s="18">
        <v>1</v>
      </c>
      <c r="D51" s="23">
        <f>D46</f>
        <v>4</v>
      </c>
      <c r="E51" s="24">
        <f>E46</f>
        <v>4</v>
      </c>
      <c r="F51" s="21"/>
      <c r="G51" s="21">
        <f>C51*D51*E51</f>
        <v>16</v>
      </c>
      <c r="H51" s="22" t="s">
        <v>12</v>
      </c>
    </row>
    <row r="52" spans="1:9" s="15" customFormat="1" ht="19.95" customHeight="1" x14ac:dyDescent="0.25">
      <c r="A52" s="16"/>
      <c r="B52" s="17" t="s">
        <v>33</v>
      </c>
      <c r="C52" s="18">
        <f>D45</f>
        <v>20</v>
      </c>
      <c r="D52" s="23"/>
      <c r="E52" s="24">
        <f>E45</f>
        <v>4</v>
      </c>
      <c r="F52" s="21">
        <v>0.5</v>
      </c>
      <c r="G52" s="21">
        <f>C52*E52*F52</f>
        <v>40</v>
      </c>
      <c r="H52" s="22" t="s">
        <v>12</v>
      </c>
    </row>
    <row r="53" spans="1:9" s="15" customFormat="1" ht="19.95" customHeight="1" x14ac:dyDescent="0.25">
      <c r="A53" s="16"/>
      <c r="B53" s="51" t="s">
        <v>21</v>
      </c>
      <c r="C53" s="18"/>
      <c r="D53" s="23"/>
      <c r="E53" s="24"/>
      <c r="F53" s="21"/>
      <c r="G53" s="21">
        <f>SUM(G50:G52)</f>
        <v>136</v>
      </c>
      <c r="H53" s="22" t="s">
        <v>12</v>
      </c>
      <c r="I53" s="25"/>
    </row>
    <row r="54" spans="1:9" s="15" customFormat="1" ht="19.95" customHeight="1" x14ac:dyDescent="0.25">
      <c r="A54" s="16"/>
      <c r="B54" s="17" t="s">
        <v>13</v>
      </c>
      <c r="C54" s="18"/>
      <c r="D54" s="23"/>
      <c r="E54" s="24"/>
      <c r="F54" s="18"/>
      <c r="G54" s="21">
        <f>G53/G48</f>
        <v>2.0481927710843371</v>
      </c>
      <c r="H54" s="22" t="s">
        <v>14</v>
      </c>
      <c r="I54" s="26"/>
    </row>
    <row r="55" spans="1:9" s="15" customFormat="1" ht="19.95" customHeight="1" x14ac:dyDescent="0.25">
      <c r="A55" s="16"/>
      <c r="B55" s="17" t="s">
        <v>13</v>
      </c>
      <c r="C55" s="18"/>
      <c r="D55" s="23"/>
      <c r="E55" s="24"/>
      <c r="F55" s="18"/>
      <c r="G55" s="21">
        <f>G54*35.32</f>
        <v>72.342168674698783</v>
      </c>
      <c r="H55" s="22" t="s">
        <v>15</v>
      </c>
      <c r="I55" s="26"/>
    </row>
    <row r="56" spans="1:9" s="15" customFormat="1" ht="19.95" customHeight="1" x14ac:dyDescent="0.25">
      <c r="A56" s="27">
        <v>7</v>
      </c>
      <c r="B56" s="38" t="s">
        <v>38</v>
      </c>
      <c r="C56" s="52"/>
      <c r="D56" s="12"/>
      <c r="E56" s="12"/>
      <c r="F56" s="39"/>
      <c r="G56" s="40"/>
      <c r="H56" s="41"/>
    </row>
    <row r="57" spans="1:9" s="15" customFormat="1" ht="19.95" customHeight="1" x14ac:dyDescent="0.25">
      <c r="A57" s="16"/>
      <c r="B57" s="43" t="s">
        <v>36</v>
      </c>
      <c r="C57" s="53" t="s">
        <v>37</v>
      </c>
      <c r="D57" s="19">
        <v>3</v>
      </c>
      <c r="E57" s="19">
        <v>2</v>
      </c>
      <c r="F57" s="54">
        <v>10</v>
      </c>
      <c r="G57" s="55"/>
      <c r="H57" s="56"/>
    </row>
    <row r="58" spans="1:9" s="15" customFormat="1" ht="19.95" customHeight="1" x14ac:dyDescent="0.25">
      <c r="A58" s="16"/>
      <c r="B58" s="17" t="s">
        <v>9</v>
      </c>
      <c r="C58" s="18">
        <v>1</v>
      </c>
      <c r="D58" s="23">
        <f t="shared" ref="D58:F59" si="0">D57</f>
        <v>3</v>
      </c>
      <c r="E58" s="24">
        <f t="shared" si="0"/>
        <v>2</v>
      </c>
      <c r="F58" s="57">
        <f t="shared" si="0"/>
        <v>10</v>
      </c>
      <c r="G58" s="21">
        <f>C58*D58*E58*F58</f>
        <v>60</v>
      </c>
      <c r="H58" s="22" t="s">
        <v>10</v>
      </c>
    </row>
    <row r="59" spans="1:9" s="15" customFormat="1" ht="19.95" customHeight="1" x14ac:dyDescent="0.25">
      <c r="A59" s="16"/>
      <c r="B59" s="17" t="s">
        <v>34</v>
      </c>
      <c r="C59" s="18">
        <v>2</v>
      </c>
      <c r="D59" s="23">
        <f t="shared" si="0"/>
        <v>3</v>
      </c>
      <c r="E59" s="24">
        <f t="shared" si="0"/>
        <v>2</v>
      </c>
      <c r="F59" s="57">
        <f t="shared" si="0"/>
        <v>10</v>
      </c>
      <c r="G59" s="21">
        <f>(D59+E59)*C59*F59</f>
        <v>100</v>
      </c>
      <c r="H59" s="22" t="s">
        <v>12</v>
      </c>
      <c r="I59" s="25"/>
    </row>
    <row r="60" spans="1:9" s="15" customFormat="1" ht="19.95" customHeight="1" x14ac:dyDescent="0.25">
      <c r="A60" s="16"/>
      <c r="B60" s="17" t="s">
        <v>13</v>
      </c>
      <c r="C60" s="18"/>
      <c r="D60" s="23"/>
      <c r="E60" s="24"/>
      <c r="F60" s="18"/>
      <c r="G60" s="21">
        <f>G59/G58</f>
        <v>1.6666666666666667</v>
      </c>
      <c r="H60" s="22" t="s">
        <v>14</v>
      </c>
    </row>
    <row r="61" spans="1:9" s="15" customFormat="1" ht="19.95" customHeight="1" x14ac:dyDescent="0.25">
      <c r="A61" s="16"/>
      <c r="B61" s="17" t="s">
        <v>13</v>
      </c>
      <c r="C61" s="18"/>
      <c r="D61" s="23"/>
      <c r="E61" s="24"/>
      <c r="F61" s="18"/>
      <c r="G61" s="21">
        <f>G60*35.32</f>
        <v>58.866666666666667</v>
      </c>
      <c r="H61" s="22" t="s">
        <v>35</v>
      </c>
    </row>
    <row r="62" spans="1:9" s="15" customFormat="1" ht="19.95" customHeight="1" x14ac:dyDescent="0.25">
      <c r="A62" s="58">
        <v>8</v>
      </c>
      <c r="B62" s="38" t="s">
        <v>47</v>
      </c>
      <c r="C62" s="52"/>
      <c r="D62" s="12" t="s">
        <v>46</v>
      </c>
      <c r="E62" s="12"/>
      <c r="F62" s="39" t="s">
        <v>45</v>
      </c>
      <c r="G62" s="40"/>
      <c r="H62" s="41"/>
    </row>
    <row r="63" spans="1:9" s="15" customFormat="1" ht="19.95" customHeight="1" x14ac:dyDescent="0.25">
      <c r="A63" s="16"/>
      <c r="B63" s="43"/>
      <c r="C63" s="59"/>
      <c r="D63" s="19">
        <v>2</v>
      </c>
      <c r="E63" s="23"/>
      <c r="F63" s="54">
        <v>10</v>
      </c>
      <c r="G63" s="55"/>
      <c r="H63" s="56"/>
      <c r="I63" s="60"/>
    </row>
    <row r="64" spans="1:9" s="15" customFormat="1" ht="19.95" customHeight="1" x14ac:dyDescent="0.25">
      <c r="A64" s="16"/>
      <c r="B64" s="17" t="s">
        <v>9</v>
      </c>
      <c r="C64" s="18">
        <v>1</v>
      </c>
      <c r="D64" s="23">
        <f>D63*D63</f>
        <v>4</v>
      </c>
      <c r="E64" s="24">
        <v>3.14</v>
      </c>
      <c r="F64" s="61">
        <f>F63</f>
        <v>10</v>
      </c>
      <c r="G64" s="21">
        <f>C64*D64*F64</f>
        <v>40</v>
      </c>
      <c r="H64" s="22" t="s">
        <v>10</v>
      </c>
      <c r="I64" s="62"/>
    </row>
    <row r="65" spans="1:9" s="15" customFormat="1" ht="19.95" customHeight="1" x14ac:dyDescent="0.25">
      <c r="A65" s="16"/>
      <c r="B65" s="17" t="s">
        <v>11</v>
      </c>
      <c r="C65" s="18">
        <v>1</v>
      </c>
      <c r="D65" s="23">
        <f>D63</f>
        <v>2</v>
      </c>
      <c r="E65" s="24">
        <v>3.14</v>
      </c>
      <c r="F65" s="61">
        <f>F63</f>
        <v>10</v>
      </c>
      <c r="G65" s="21">
        <f>D65*E65*F65</f>
        <v>62.800000000000004</v>
      </c>
      <c r="H65" s="22" t="s">
        <v>12</v>
      </c>
      <c r="I65" s="25"/>
    </row>
    <row r="66" spans="1:9" s="15" customFormat="1" ht="19.95" customHeight="1" x14ac:dyDescent="0.25">
      <c r="A66" s="16"/>
      <c r="B66" s="17" t="s">
        <v>13</v>
      </c>
      <c r="C66" s="18"/>
      <c r="D66" s="23"/>
      <c r="E66" s="24"/>
      <c r="F66" s="18"/>
      <c r="G66" s="21">
        <f>G65/G64</f>
        <v>1.57</v>
      </c>
      <c r="H66" s="22" t="s">
        <v>14</v>
      </c>
    </row>
    <row r="67" spans="1:9" s="15" customFormat="1" ht="19.95" customHeight="1" x14ac:dyDescent="0.25">
      <c r="A67" s="16"/>
      <c r="B67" s="17" t="s">
        <v>13</v>
      </c>
      <c r="C67" s="18"/>
      <c r="D67" s="23"/>
      <c r="E67" s="24"/>
      <c r="F67" s="18"/>
      <c r="G67" s="21">
        <f>G66*35.31</f>
        <v>55.436700000000009</v>
      </c>
      <c r="H67" s="22" t="s">
        <v>15</v>
      </c>
      <c r="I67" s="26"/>
    </row>
  </sheetData>
  <sheetProtection algorithmName="SHA-512" hashValue="Gxj1cE2Vor1fSXBOCZkYz0iy16idoTgCcYwAsbEi6RUqP411rW1yf4IbyaFvZ7uKKGWLqu8wlT9seEAowymF0w==" saltValue="6ALgDANa4LyMavRuzRjTew==" spinCount="100000" sheet="1" objects="1" scenarios="1"/>
  <protectedRanges>
    <protectedRange algorithmName="SHA-512" hashValue="j2z//3kXGVloiCui5zpP4tbR+CqvhMbJDn7f2M3rr92m0pbGUNG17xGk7oA4eTM22yuWF1u23pr0IARnTTr0nw==" saltValue="nhiwGGptAzmSlr0FC86P/g==" spinCount="100000" sqref="D6:F6 D11:F11 D20:F20 D28:F28 D36:F36 D45:F45 D57:F57 D63 F63 A3" name="Range1"/>
  </protectedRanges>
  <mergeCells count="5">
    <mergeCell ref="B10:C10"/>
    <mergeCell ref="A1:F1"/>
    <mergeCell ref="A2:F2"/>
    <mergeCell ref="G1:H2"/>
    <mergeCell ref="A3:H3"/>
  </mergeCells>
  <hyperlinks>
    <hyperlink ref="G1" r:id="rId1" xr:uid="{2EBFBB24-801F-4514-B4C0-46B1BBA53755}"/>
  </hyperlinks>
  <printOptions gridLines="1"/>
  <pageMargins left="0.5" right="0.5" top="0.5" bottom="0.5" header="0.3" footer="0.3"/>
  <pageSetup orientation="portrait" r:id="rId2"/>
  <rowBreaks count="2" manualBreakCount="2">
    <brk id="26" max="16383" man="1"/>
    <brk id="42" max="16383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Formwork</vt:lpstr>
      <vt:lpstr>Formwork!Print_Titles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Akhtar Khan Kakar</dc:creator>
  <cp:lastModifiedBy>M. Akhtar Khan Kakar</cp:lastModifiedBy>
  <cp:lastPrinted>2018-02-11T15:51:32Z</cp:lastPrinted>
  <dcterms:created xsi:type="dcterms:W3CDTF">2018-02-11T06:04:52Z</dcterms:created>
  <dcterms:modified xsi:type="dcterms:W3CDTF">2018-02-12T18:02:48Z</dcterms:modified>
</cp:coreProperties>
</file>